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Novin\Downloads\"/>
    </mc:Choice>
  </mc:AlternateContent>
  <xr:revisionPtr revIDLastSave="0" documentId="13_ncr:1_{A6467980-E63E-4269-8F42-3C3DDD1B3F9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مواد_اولیه" sheetId="1" r:id="rId1"/>
    <sheet name="رسپی_ساندویچ‌ها" sheetId="2" r:id="rId2"/>
    <sheet name="گزارش_قیمت_تمام_شد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" l="1"/>
  <c r="K4" i="3"/>
  <c r="K5" i="3"/>
  <c r="K2" i="3"/>
  <c r="L3" i="3"/>
  <c r="L4" i="3"/>
  <c r="L5" i="3"/>
  <c r="L2" i="3"/>
  <c r="J3" i="3"/>
  <c r="J4" i="3"/>
  <c r="J5" i="3"/>
  <c r="J2" i="3"/>
  <c r="E28" i="2"/>
  <c r="F28" i="2" s="1"/>
  <c r="E20" i="2"/>
  <c r="F20" i="2" s="1"/>
  <c r="E7" i="2"/>
  <c r="F7" i="2" s="1"/>
  <c r="E14" i="2"/>
  <c r="F1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6" i="2"/>
  <c r="F46" i="2" s="1"/>
  <c r="E45" i="2"/>
  <c r="F45" i="2" s="1"/>
  <c r="E44" i="2"/>
  <c r="F44" i="2" s="1"/>
  <c r="E43" i="2"/>
  <c r="F43" i="2" s="1"/>
  <c r="E41" i="2"/>
  <c r="F41" i="2" s="1"/>
  <c r="E40" i="2"/>
  <c r="F40" i="2" s="1"/>
  <c r="E39" i="2"/>
  <c r="F39" i="2" s="1"/>
  <c r="E38" i="2"/>
  <c r="F38" i="2" s="1"/>
  <c r="E37" i="2"/>
  <c r="F37" i="2" s="1"/>
  <c r="E34" i="2"/>
  <c r="F34" i="2" s="1"/>
  <c r="E33" i="2"/>
  <c r="F33" i="2" s="1"/>
  <c r="E32" i="2"/>
  <c r="F32" i="2" s="1"/>
  <c r="E31" i="2"/>
  <c r="F31" i="2" s="1"/>
  <c r="E30" i="2"/>
  <c r="F30" i="2" s="1"/>
  <c r="E12" i="2"/>
  <c r="F12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13" i="2"/>
  <c r="F13" i="2" s="1"/>
  <c r="E19" i="2"/>
  <c r="F19" i="2" s="1"/>
  <c r="E18" i="2"/>
  <c r="F18" i="2" s="1"/>
  <c r="E17" i="2"/>
  <c r="F17" i="2" s="1"/>
  <c r="E16" i="2"/>
  <c r="F16" i="2" s="1"/>
  <c r="E11" i="2"/>
  <c r="F11" i="2" s="1"/>
  <c r="E10" i="2"/>
  <c r="F10" i="2" s="1"/>
  <c r="E9" i="2"/>
  <c r="F9" i="2" s="1"/>
  <c r="E6" i="2"/>
  <c r="F6" i="2" s="1"/>
  <c r="E4" i="2"/>
  <c r="F4" i="2" s="1"/>
  <c r="E3" i="2"/>
  <c r="F3" i="2" s="1"/>
  <c r="E5" i="2"/>
  <c r="F5" i="2" s="1"/>
  <c r="E2" i="2"/>
  <c r="F2" i="2" s="1"/>
  <c r="B3" i="3" l="1"/>
  <c r="E3" i="3" s="1"/>
  <c r="B4" i="3"/>
  <c r="E4" i="3" s="1"/>
  <c r="M4" i="3" s="1"/>
  <c r="B5" i="3"/>
  <c r="E5" i="3" s="1"/>
  <c r="M5" i="3" s="1"/>
  <c r="B2" i="3"/>
  <c r="E2" i="3" s="1"/>
  <c r="M2" i="3" l="1"/>
  <c r="F2" i="3"/>
  <c r="H2" i="3" s="1"/>
  <c r="F3" i="3"/>
  <c r="M3" i="3"/>
  <c r="F5" i="3"/>
  <c r="H5" i="3" s="1"/>
  <c r="F4" i="3"/>
  <c r="H4" i="3" s="1"/>
  <c r="H3" i="3"/>
</calcChain>
</file>

<file path=xl/sharedStrings.xml><?xml version="1.0" encoding="utf-8"?>
<sst xmlns="http://schemas.openxmlformats.org/spreadsheetml/2006/main" count="179" uniqueCount="43">
  <si>
    <t>نام ماده اولیه</t>
  </si>
  <si>
    <t>واحد اندازه‌گیری</t>
  </si>
  <si>
    <t>قیمت واحد</t>
  </si>
  <si>
    <t>تاریخ آخرین به‌روزرسانی</t>
  </si>
  <si>
    <t>نان باگت</t>
  </si>
  <si>
    <t>عدد</t>
  </si>
  <si>
    <t>کیلو</t>
  </si>
  <si>
    <t>پنیر ورقه‌ای</t>
  </si>
  <si>
    <t>بسته</t>
  </si>
  <si>
    <t>نام محصول</t>
  </si>
  <si>
    <t>ماده اولیه</t>
  </si>
  <si>
    <t>مقدار مصرف</t>
  </si>
  <si>
    <t>واحد</t>
  </si>
  <si>
    <t>قیمت واحد (از شیت مواد اولیه)</t>
  </si>
  <si>
    <t>هزینه مصرف شده</t>
  </si>
  <si>
    <t>ساندویچ ژامبون</t>
  </si>
  <si>
    <t>هزینه کل مواد اولیه</t>
  </si>
  <si>
    <t>هزینه بسته‌بندی</t>
  </si>
  <si>
    <t>هزینه پخت/آماده‌سازی</t>
  </si>
  <si>
    <t>قیمت تمام‌شده نهایی</t>
  </si>
  <si>
    <t>بسته بندی</t>
  </si>
  <si>
    <t>مرغ</t>
  </si>
  <si>
    <t>کاهو</t>
  </si>
  <si>
    <t>پپرونی</t>
  </si>
  <si>
    <t>ژامبون</t>
  </si>
  <si>
    <t>سس کف</t>
  </si>
  <si>
    <t>ساندویچ مرغ</t>
  </si>
  <si>
    <t>ساندویچ پپرونی</t>
  </si>
  <si>
    <t>ساندویچ کوکتل</t>
  </si>
  <si>
    <t>سوسیس کوکتل</t>
  </si>
  <si>
    <t>روغن</t>
  </si>
  <si>
    <t>فروش مشتری نهایی 1</t>
  </si>
  <si>
    <t>ساندویچ ژامبون اقتصادی</t>
  </si>
  <si>
    <t>قیمت فروش B2B + 32</t>
  </si>
  <si>
    <t>درصد سود بیزنس</t>
  </si>
  <si>
    <t>ساندویچ مرغ اقتصادی</t>
  </si>
  <si>
    <t>ساندویچ پپرونی اقتصادی</t>
  </si>
  <si>
    <t>ساندویچ کوکتل اقتصادی</t>
  </si>
  <si>
    <t>کیلویی</t>
  </si>
  <si>
    <t>گوجه خشک</t>
  </si>
  <si>
    <t xml:space="preserve">در صد روی خرید </t>
  </si>
  <si>
    <t>سود ریالی خودمون</t>
  </si>
  <si>
    <t>سود ریالی بیزینس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</si>
</sst>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60429]dd/mm/yyyy;@"/>
  </numFmts>
  <fonts count="3" x14ac:knownFonts="1">
    <font>
      <sz val="11"/>
      <color theme="1"/>
      <name val="Arial"/>
      <family val="2"/>
      <scheme val="minor"/>
    </font>
    <font>
      <sz val="11"/>
      <color rgb="FF9C5700"/>
      <name val="Arial"/>
      <family val="2"/>
      <charset val="178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164" fontId="0" fillId="0" borderId="0" xfId="0" applyNumberFormat="1"/>
    <xf numFmtId="3" fontId="0" fillId="0" borderId="0" xfId="0" applyNumberFormat="1"/>
    <xf numFmtId="3" fontId="1" fillId="2" borderId="0" xfId="1" applyNumberFormat="1"/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A13" sqref="A13"/>
    </sheetView>
  </sheetViews>
  <sheetFormatPr defaultRowHeight="14.25" x14ac:dyDescent="0.2"/>
  <cols>
    <col min="1" max="1" width="15.75" customWidth="1"/>
    <col min="2" max="2" width="13.875" customWidth="1"/>
    <col min="3" max="3" width="10.75" style="2" customWidth="1"/>
    <col min="4" max="4" width="18.375" style="1" customWidth="1"/>
  </cols>
  <sheetData>
    <row r="1" spans="1:4" x14ac:dyDescent="0.2">
      <c r="A1" t="s">
        <v>0</v>
      </c>
      <c r="B1" t="s">
        <v>1</v>
      </c>
      <c r="C1" s="2" t="s">
        <v>2</v>
      </c>
      <c r="D1" s="1" t="s">
        <v>3</v>
      </c>
    </row>
    <row r="2" spans="1:4" x14ac:dyDescent="0.2">
      <c r="A2" t="s">
        <v>4</v>
      </c>
      <c r="B2" t="s">
        <v>5</v>
      </c>
      <c r="C2" s="2">
        <v>23000</v>
      </c>
      <c r="D2" s="1">
        <v>46151</v>
      </c>
    </row>
    <row r="3" spans="1:4" x14ac:dyDescent="0.2">
      <c r="A3" t="s">
        <v>7</v>
      </c>
      <c r="B3" t="s">
        <v>5</v>
      </c>
      <c r="C3" s="2">
        <v>20000</v>
      </c>
      <c r="D3" s="1">
        <v>46125</v>
      </c>
    </row>
    <row r="4" spans="1:4" x14ac:dyDescent="0.2">
      <c r="A4" t="s">
        <v>25</v>
      </c>
      <c r="B4" t="s">
        <v>6</v>
      </c>
      <c r="C4" s="2">
        <v>200000</v>
      </c>
      <c r="D4" s="1">
        <v>46125</v>
      </c>
    </row>
    <row r="5" spans="1:4" x14ac:dyDescent="0.2">
      <c r="A5" t="s">
        <v>20</v>
      </c>
      <c r="B5" t="s">
        <v>5</v>
      </c>
      <c r="C5" s="2">
        <v>10000</v>
      </c>
      <c r="D5" s="1">
        <v>46125</v>
      </c>
    </row>
    <row r="6" spans="1:4" x14ac:dyDescent="0.2">
      <c r="A6" t="s">
        <v>21</v>
      </c>
      <c r="B6" t="s">
        <v>6</v>
      </c>
      <c r="C6" s="2">
        <v>700000</v>
      </c>
      <c r="D6" s="1">
        <v>46151</v>
      </c>
    </row>
    <row r="7" spans="1:4" x14ac:dyDescent="0.2">
      <c r="A7" t="s">
        <v>22</v>
      </c>
      <c r="B7" t="s">
        <v>6</v>
      </c>
      <c r="C7" s="2">
        <v>100000</v>
      </c>
      <c r="D7" s="1">
        <v>46125</v>
      </c>
    </row>
    <row r="8" spans="1:4" x14ac:dyDescent="0.2">
      <c r="A8" t="s">
        <v>23</v>
      </c>
      <c r="B8" t="s">
        <v>6</v>
      </c>
      <c r="C8" s="2">
        <v>700000</v>
      </c>
      <c r="D8" s="1">
        <v>46151</v>
      </c>
    </row>
    <row r="9" spans="1:4" x14ac:dyDescent="0.2">
      <c r="A9" t="s">
        <v>24</v>
      </c>
      <c r="B9" t="s">
        <v>6</v>
      </c>
      <c r="C9" s="2">
        <v>570000</v>
      </c>
      <c r="D9" s="1">
        <v>46151</v>
      </c>
    </row>
    <row r="10" spans="1:4" x14ac:dyDescent="0.2">
      <c r="A10" t="s">
        <v>29</v>
      </c>
      <c r="B10" t="s">
        <v>5</v>
      </c>
      <c r="C10" s="2">
        <v>28000</v>
      </c>
      <c r="D10" s="1">
        <v>46151</v>
      </c>
    </row>
    <row r="11" spans="1:4" x14ac:dyDescent="0.2">
      <c r="A11" t="s">
        <v>30</v>
      </c>
      <c r="B11" t="s">
        <v>6</v>
      </c>
      <c r="C11" s="2">
        <v>400000</v>
      </c>
      <c r="D11" s="1">
        <v>46129</v>
      </c>
    </row>
    <row r="12" spans="1:4" x14ac:dyDescent="0.2">
      <c r="A12" t="s">
        <v>39</v>
      </c>
      <c r="B12" t="s">
        <v>38</v>
      </c>
      <c r="C12" s="2">
        <v>800000</v>
      </c>
      <c r="D12" s="1">
        <v>46151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3"/>
  <sheetViews>
    <sheetView workbookViewId="0">
      <selection activeCell="C27" sqref="C27"/>
    </sheetView>
  </sheetViews>
  <sheetFormatPr defaultRowHeight="14.25" x14ac:dyDescent="0.2"/>
  <cols>
    <col min="1" max="1" width="17.75" customWidth="1"/>
    <col min="2" max="2" width="12.125" customWidth="1"/>
    <col min="3" max="3" width="11.25" customWidth="1"/>
    <col min="5" max="6" width="17.125" style="2" customWidth="1"/>
  </cols>
  <sheetData>
    <row r="1" spans="1:6" x14ac:dyDescent="0.2">
      <c r="A1" t="s">
        <v>9</v>
      </c>
      <c r="B1" t="s">
        <v>10</v>
      </c>
      <c r="C1" t="s">
        <v>11</v>
      </c>
      <c r="D1" t="s">
        <v>12</v>
      </c>
      <c r="E1" s="2" t="s">
        <v>13</v>
      </c>
      <c r="F1" s="2" t="s">
        <v>14</v>
      </c>
    </row>
    <row r="2" spans="1:6" x14ac:dyDescent="0.2">
      <c r="A2" t="s">
        <v>32</v>
      </c>
      <c r="B2" t="s">
        <v>4</v>
      </c>
      <c r="C2">
        <v>1</v>
      </c>
      <c r="D2" t="s">
        <v>5</v>
      </c>
      <c r="E2" s="2">
        <f>VLOOKUP(B2,مواد_اولیه!A:D,3,0)</f>
        <v>23000</v>
      </c>
      <c r="F2" s="2">
        <f>C2*E2</f>
        <v>23000</v>
      </c>
    </row>
    <row r="3" spans="1:6" x14ac:dyDescent="0.2">
      <c r="A3" t="s">
        <v>32</v>
      </c>
      <c r="B3" t="s">
        <v>7</v>
      </c>
      <c r="C3">
        <v>0</v>
      </c>
      <c r="D3" t="s">
        <v>5</v>
      </c>
      <c r="E3" s="2">
        <f>VLOOKUP(B3,مواد_اولیه!A:D,3,0)</f>
        <v>20000</v>
      </c>
      <c r="F3" s="2">
        <f>C3*E3</f>
        <v>0</v>
      </c>
    </row>
    <row r="4" spans="1:6" x14ac:dyDescent="0.2">
      <c r="A4" t="s">
        <v>32</v>
      </c>
      <c r="B4" t="s">
        <v>25</v>
      </c>
      <c r="C4">
        <v>0.06</v>
      </c>
      <c r="D4" t="s">
        <v>6</v>
      </c>
      <c r="E4" s="2">
        <f>VLOOKUP(B4,مواد_اولیه!A:D,3,0)</f>
        <v>200000</v>
      </c>
      <c r="F4" s="2">
        <f>C4*E4</f>
        <v>12000</v>
      </c>
    </row>
    <row r="5" spans="1:6" x14ac:dyDescent="0.2">
      <c r="A5" t="s">
        <v>32</v>
      </c>
      <c r="B5" t="s">
        <v>24</v>
      </c>
      <c r="C5">
        <v>0.09</v>
      </c>
      <c r="D5" t="s">
        <v>6</v>
      </c>
      <c r="E5" s="2">
        <f>VLOOKUP(B5,مواد_اولیه!A:D,3,0)</f>
        <v>570000</v>
      </c>
      <c r="F5" s="2">
        <f>C5*E5</f>
        <v>51300</v>
      </c>
    </row>
    <row r="6" spans="1:6" x14ac:dyDescent="0.2">
      <c r="A6" t="s">
        <v>32</v>
      </c>
      <c r="B6" t="s">
        <v>22</v>
      </c>
      <c r="C6">
        <v>0.05</v>
      </c>
      <c r="D6" t="s">
        <v>6</v>
      </c>
      <c r="E6" s="2">
        <f>VLOOKUP(B6,مواد_اولیه!A:D,3,0)</f>
        <v>100000</v>
      </c>
      <c r="F6" s="2">
        <f>C6*E6</f>
        <v>5000</v>
      </c>
    </row>
    <row r="7" spans="1:6" x14ac:dyDescent="0.2">
      <c r="A7" t="s">
        <v>32</v>
      </c>
      <c r="B7" t="s">
        <v>39</v>
      </c>
      <c r="C7">
        <v>0.01</v>
      </c>
      <c r="D7" t="s">
        <v>6</v>
      </c>
      <c r="E7" s="2">
        <f>VLOOKUP(B7,مواد_اولیه!A:D,3,0)</f>
        <v>800000</v>
      </c>
      <c r="F7" s="2">
        <f>C7*E7</f>
        <v>8000</v>
      </c>
    </row>
    <row r="9" spans="1:6" x14ac:dyDescent="0.2">
      <c r="A9" t="s">
        <v>35</v>
      </c>
      <c r="B9" t="s">
        <v>4</v>
      </c>
      <c r="C9">
        <v>1</v>
      </c>
      <c r="D9" t="s">
        <v>5</v>
      </c>
      <c r="E9" s="2">
        <f>VLOOKUP(B9,مواد_اولیه!A:D,3,0)</f>
        <v>23000</v>
      </c>
      <c r="F9" s="2">
        <f>C9*E9</f>
        <v>23000</v>
      </c>
    </row>
    <row r="10" spans="1:6" x14ac:dyDescent="0.2">
      <c r="A10" t="s">
        <v>35</v>
      </c>
      <c r="B10" t="s">
        <v>7</v>
      </c>
      <c r="C10">
        <v>0</v>
      </c>
      <c r="D10" t="s">
        <v>8</v>
      </c>
      <c r="E10" s="2">
        <f>VLOOKUP(B10,مواد_اولیه!A:D,3,0)</f>
        <v>20000</v>
      </c>
      <c r="F10" s="2">
        <f>C10*E10</f>
        <v>0</v>
      </c>
    </row>
    <row r="11" spans="1:6" x14ac:dyDescent="0.2">
      <c r="A11" t="s">
        <v>35</v>
      </c>
      <c r="B11" t="s">
        <v>25</v>
      </c>
      <c r="C11">
        <v>0.06</v>
      </c>
      <c r="D11" t="s">
        <v>6</v>
      </c>
      <c r="E11" s="2">
        <f>VLOOKUP(B11,مواد_اولیه!A:D,3,0)</f>
        <v>200000</v>
      </c>
      <c r="F11" s="2">
        <f>C11*E11</f>
        <v>12000</v>
      </c>
    </row>
    <row r="12" spans="1:6" x14ac:dyDescent="0.2">
      <c r="A12" t="s">
        <v>35</v>
      </c>
      <c r="B12" t="s">
        <v>21</v>
      </c>
      <c r="C12">
        <v>0.09</v>
      </c>
      <c r="D12" t="s">
        <v>6</v>
      </c>
      <c r="E12" s="2">
        <f>VLOOKUP(B12,مواد_اولیه!A:D,3,0)</f>
        <v>700000</v>
      </c>
      <c r="F12" s="2">
        <f>C12*E12</f>
        <v>63000</v>
      </c>
    </row>
    <row r="13" spans="1:6" x14ac:dyDescent="0.2">
      <c r="A13" t="s">
        <v>35</v>
      </c>
      <c r="B13" t="s">
        <v>22</v>
      </c>
      <c r="C13">
        <v>0.05</v>
      </c>
      <c r="D13" t="s">
        <v>6</v>
      </c>
      <c r="E13" s="2">
        <f>VLOOKUP(B13,مواد_اولیه!A:D,3,0)</f>
        <v>100000</v>
      </c>
      <c r="F13" s="2">
        <f>C13*E13</f>
        <v>5000</v>
      </c>
    </row>
    <row r="14" spans="1:6" x14ac:dyDescent="0.2">
      <c r="A14" t="s">
        <v>35</v>
      </c>
      <c r="B14" t="s">
        <v>39</v>
      </c>
      <c r="C14">
        <v>0.01</v>
      </c>
      <c r="D14" t="s">
        <v>6</v>
      </c>
      <c r="E14" s="2">
        <f>VLOOKUP(B14,مواد_اولیه!A:D,3,0)</f>
        <v>800000</v>
      </c>
      <c r="F14" s="2">
        <f>C14*E14</f>
        <v>8000</v>
      </c>
    </row>
    <row r="16" spans="1:6" x14ac:dyDescent="0.2">
      <c r="A16" t="s">
        <v>36</v>
      </c>
      <c r="B16" t="s">
        <v>4</v>
      </c>
      <c r="C16">
        <v>1</v>
      </c>
      <c r="D16" t="s">
        <v>5</v>
      </c>
      <c r="E16" s="2">
        <f>VLOOKUP(B16,مواد_اولیه!A:D,3,0)</f>
        <v>23000</v>
      </c>
      <c r="F16" s="2">
        <f>C16*E16</f>
        <v>23000</v>
      </c>
    </row>
    <row r="17" spans="1:6" x14ac:dyDescent="0.2">
      <c r="A17" t="s">
        <v>36</v>
      </c>
      <c r="B17" t="s">
        <v>7</v>
      </c>
      <c r="C17">
        <v>0.5</v>
      </c>
      <c r="D17" t="s">
        <v>8</v>
      </c>
      <c r="E17" s="2">
        <f>VLOOKUP(B17,مواد_اولیه!A:D,3,0)</f>
        <v>20000</v>
      </c>
      <c r="F17" s="2">
        <f>C17*E17</f>
        <v>10000</v>
      </c>
    </row>
    <row r="18" spans="1:6" x14ac:dyDescent="0.2">
      <c r="A18" t="s">
        <v>36</v>
      </c>
      <c r="B18" t="s">
        <v>25</v>
      </c>
      <c r="C18">
        <v>0.06</v>
      </c>
      <c r="D18" t="s">
        <v>6</v>
      </c>
      <c r="E18" s="2">
        <f>VLOOKUP(B18,مواد_اولیه!A:D,3,0)</f>
        <v>200000</v>
      </c>
      <c r="F18" s="2">
        <f>C18*E18</f>
        <v>12000</v>
      </c>
    </row>
    <row r="19" spans="1:6" x14ac:dyDescent="0.2">
      <c r="A19" t="s">
        <v>36</v>
      </c>
      <c r="B19" t="s">
        <v>23</v>
      </c>
      <c r="C19">
        <v>0.06</v>
      </c>
      <c r="D19" t="s">
        <v>6</v>
      </c>
      <c r="E19" s="2">
        <f>VLOOKUP(B19,مواد_اولیه!A:D,3,0)</f>
        <v>700000</v>
      </c>
      <c r="F19" s="2">
        <f>C19*E19</f>
        <v>42000</v>
      </c>
    </row>
    <row r="20" spans="1:6" x14ac:dyDescent="0.2">
      <c r="A20" t="s">
        <v>36</v>
      </c>
      <c r="B20" t="s">
        <v>39</v>
      </c>
      <c r="C20">
        <v>0.01</v>
      </c>
      <c r="D20" t="s">
        <v>6</v>
      </c>
      <c r="E20" s="2">
        <f>VLOOKUP(B20,مواد_اولیه!A:D,3,0)</f>
        <v>800000</v>
      </c>
      <c r="F20" s="2">
        <f>C20*E20</f>
        <v>8000</v>
      </c>
    </row>
    <row r="21" spans="1:6" ht="13.5" customHeight="1" x14ac:dyDescent="0.2"/>
    <row r="22" spans="1:6" x14ac:dyDescent="0.2">
      <c r="A22" t="s">
        <v>37</v>
      </c>
      <c r="B22" t="s">
        <v>4</v>
      </c>
      <c r="C22">
        <v>1</v>
      </c>
      <c r="D22" t="s">
        <v>5</v>
      </c>
      <c r="E22" s="2">
        <f>VLOOKUP(B22,مواد_اولیه!A:D,3,0)</f>
        <v>23000</v>
      </c>
      <c r="F22" s="2">
        <f>C22*E22</f>
        <v>23000</v>
      </c>
    </row>
    <row r="23" spans="1:6" x14ac:dyDescent="0.2">
      <c r="A23" t="s">
        <v>37</v>
      </c>
      <c r="B23" t="s">
        <v>7</v>
      </c>
      <c r="C23">
        <v>0</v>
      </c>
      <c r="D23" t="s">
        <v>8</v>
      </c>
      <c r="E23" s="2">
        <f>VLOOKUP(B23,مواد_اولیه!A:D,3,0)</f>
        <v>20000</v>
      </c>
      <c r="F23" s="2">
        <f>C23*E23</f>
        <v>0</v>
      </c>
    </row>
    <row r="24" spans="1:6" x14ac:dyDescent="0.2">
      <c r="A24" t="s">
        <v>37</v>
      </c>
      <c r="B24" t="s">
        <v>25</v>
      </c>
      <c r="C24">
        <v>0.06</v>
      </c>
      <c r="D24" t="s">
        <v>6</v>
      </c>
      <c r="E24" s="2">
        <f>VLOOKUP(B24,مواد_اولیه!A:D,3,0)</f>
        <v>200000</v>
      </c>
      <c r="F24" s="2">
        <f>C24*E24</f>
        <v>12000</v>
      </c>
    </row>
    <row r="25" spans="1:6" x14ac:dyDescent="0.2">
      <c r="A25" t="s">
        <v>37</v>
      </c>
      <c r="B25" t="s">
        <v>29</v>
      </c>
      <c r="C25">
        <v>1.5</v>
      </c>
      <c r="D25" t="s">
        <v>5</v>
      </c>
      <c r="E25" s="2">
        <f>VLOOKUP(B25,مواد_اولیه!A:D,3,0)</f>
        <v>28000</v>
      </c>
      <c r="F25" s="2">
        <f>C25*E25</f>
        <v>42000</v>
      </c>
    </row>
    <row r="26" spans="1:6" x14ac:dyDescent="0.2">
      <c r="A26" t="s">
        <v>37</v>
      </c>
      <c r="B26" t="s">
        <v>22</v>
      </c>
      <c r="C26">
        <v>0.05</v>
      </c>
      <c r="D26" t="s">
        <v>6</v>
      </c>
      <c r="E26" s="2">
        <f>VLOOKUP(B26,مواد_اولیه!A:D,3,0)</f>
        <v>100000</v>
      </c>
      <c r="F26" s="2">
        <f>C26*E26</f>
        <v>5000</v>
      </c>
    </row>
    <row r="27" spans="1:6" x14ac:dyDescent="0.2">
      <c r="A27" t="s">
        <v>37</v>
      </c>
      <c r="B27" t="s">
        <v>30</v>
      </c>
      <c r="C27">
        <v>0.02</v>
      </c>
      <c r="D27" t="s">
        <v>6</v>
      </c>
      <c r="E27" s="2">
        <f>VLOOKUP(B27,مواد_اولیه!A:D,3,0)</f>
        <v>400000</v>
      </c>
      <c r="F27" s="2">
        <f>C27*E27</f>
        <v>8000</v>
      </c>
    </row>
    <row r="28" spans="1:6" x14ac:dyDescent="0.2">
      <c r="A28" t="s">
        <v>37</v>
      </c>
      <c r="B28" t="s">
        <v>39</v>
      </c>
      <c r="C28">
        <v>0.01</v>
      </c>
      <c r="D28" t="s">
        <v>6</v>
      </c>
      <c r="E28" s="2">
        <f>VLOOKUP(B28,مواد_اولیه!A:D,3,0)</f>
        <v>800000</v>
      </c>
      <c r="F28" s="2">
        <f>C28*E28</f>
        <v>8000</v>
      </c>
    </row>
    <row r="30" spans="1:6" x14ac:dyDescent="0.2">
      <c r="A30" t="s">
        <v>15</v>
      </c>
      <c r="B30" t="s">
        <v>4</v>
      </c>
      <c r="C30">
        <v>1</v>
      </c>
      <c r="D30" t="s">
        <v>5</v>
      </c>
      <c r="E30" s="2">
        <f>VLOOKUP(B30,مواد_اولیه!A:D,3,0)</f>
        <v>23000</v>
      </c>
      <c r="F30" s="2">
        <f>C30*E30</f>
        <v>23000</v>
      </c>
    </row>
    <row r="31" spans="1:6" x14ac:dyDescent="0.2">
      <c r="A31" t="s">
        <v>15</v>
      </c>
      <c r="B31" t="s">
        <v>7</v>
      </c>
      <c r="C31">
        <v>0.5</v>
      </c>
      <c r="D31" t="s">
        <v>5</v>
      </c>
      <c r="E31" s="2">
        <f>VLOOKUP(B31,مواد_اولیه!A:D,3,0)</f>
        <v>20000</v>
      </c>
      <c r="F31" s="2">
        <f>C31*E31</f>
        <v>10000</v>
      </c>
    </row>
    <row r="32" spans="1:6" x14ac:dyDescent="0.2">
      <c r="A32" t="s">
        <v>15</v>
      </c>
      <c r="B32" t="s">
        <v>25</v>
      </c>
      <c r="C32">
        <v>7.0000000000000007E-2</v>
      </c>
      <c r="D32" t="s">
        <v>6</v>
      </c>
      <c r="E32" s="2">
        <f>VLOOKUP(B32,مواد_اولیه!A:D,3,0)</f>
        <v>200000</v>
      </c>
      <c r="F32" s="2">
        <f>C32*E32</f>
        <v>14000.000000000002</v>
      </c>
    </row>
    <row r="33" spans="1:6" x14ac:dyDescent="0.2">
      <c r="A33" t="s">
        <v>15</v>
      </c>
      <c r="B33" t="s">
        <v>24</v>
      </c>
      <c r="C33">
        <v>0.09</v>
      </c>
      <c r="D33" t="s">
        <v>6</v>
      </c>
      <c r="E33" s="2">
        <f>VLOOKUP(B33,مواد_اولیه!A:D,3,0)</f>
        <v>570000</v>
      </c>
      <c r="F33" s="2">
        <f>C33*E33</f>
        <v>51300</v>
      </c>
    </row>
    <row r="34" spans="1:6" x14ac:dyDescent="0.2">
      <c r="A34" t="s">
        <v>15</v>
      </c>
      <c r="B34" t="s">
        <v>22</v>
      </c>
      <c r="C34">
        <v>6.3E-2</v>
      </c>
      <c r="D34" t="s">
        <v>6</v>
      </c>
      <c r="E34" s="2">
        <f>VLOOKUP(B34,مواد_اولیه!A:D,3,0)</f>
        <v>100000</v>
      </c>
      <c r="F34" s="2">
        <f>C34*E34</f>
        <v>6300</v>
      </c>
    </row>
    <row r="37" spans="1:6" x14ac:dyDescent="0.2">
      <c r="A37" t="s">
        <v>26</v>
      </c>
      <c r="B37" t="s">
        <v>4</v>
      </c>
      <c r="C37">
        <v>1</v>
      </c>
      <c r="D37" t="s">
        <v>5</v>
      </c>
      <c r="E37" s="2">
        <f>VLOOKUP(B37,مواد_اولیه!A:D,3,0)</f>
        <v>23000</v>
      </c>
      <c r="F37" s="2">
        <f>C37*E37</f>
        <v>23000</v>
      </c>
    </row>
    <row r="38" spans="1:6" x14ac:dyDescent="0.2">
      <c r="A38" t="s">
        <v>26</v>
      </c>
      <c r="B38" t="s">
        <v>7</v>
      </c>
      <c r="C38">
        <v>0.5</v>
      </c>
      <c r="D38" t="s">
        <v>8</v>
      </c>
      <c r="E38" s="2">
        <f>VLOOKUP(B38,مواد_اولیه!A:D,3,0)</f>
        <v>20000</v>
      </c>
      <c r="F38" s="2">
        <f>C38*E38</f>
        <v>10000</v>
      </c>
    </row>
    <row r="39" spans="1:6" x14ac:dyDescent="0.2">
      <c r="A39" t="s">
        <v>26</v>
      </c>
      <c r="B39" t="s">
        <v>25</v>
      </c>
      <c r="C39">
        <v>7.0000000000000007E-2</v>
      </c>
      <c r="D39" t="s">
        <v>6</v>
      </c>
      <c r="E39" s="2">
        <f>VLOOKUP(B39,مواد_اولیه!A:D,3,0)</f>
        <v>200000</v>
      </c>
      <c r="F39" s="2">
        <f>C39*E39</f>
        <v>14000.000000000002</v>
      </c>
    </row>
    <row r="40" spans="1:6" x14ac:dyDescent="0.2">
      <c r="A40" t="s">
        <v>26</v>
      </c>
      <c r="B40" t="s">
        <v>21</v>
      </c>
      <c r="C40">
        <v>0.09</v>
      </c>
      <c r="D40" t="s">
        <v>6</v>
      </c>
      <c r="E40" s="2">
        <f>VLOOKUP(B40,مواد_اولیه!A:D,3,0)</f>
        <v>700000</v>
      </c>
      <c r="F40" s="2">
        <f>C40*E40</f>
        <v>63000</v>
      </c>
    </row>
    <row r="41" spans="1:6" x14ac:dyDescent="0.2">
      <c r="A41" t="s">
        <v>26</v>
      </c>
      <c r="B41" t="s">
        <v>22</v>
      </c>
      <c r="C41">
        <v>6.3E-2</v>
      </c>
      <c r="D41" t="s">
        <v>6</v>
      </c>
      <c r="E41" s="2">
        <f>VLOOKUP(B41,مواد_اولیه!A:D,3,0)</f>
        <v>100000</v>
      </c>
      <c r="F41" s="2">
        <f>C41*E41</f>
        <v>6300</v>
      </c>
    </row>
    <row r="43" spans="1:6" x14ac:dyDescent="0.2">
      <c r="A43" t="s">
        <v>27</v>
      </c>
      <c r="B43" t="s">
        <v>4</v>
      </c>
      <c r="C43">
        <v>1</v>
      </c>
      <c r="D43" t="s">
        <v>5</v>
      </c>
      <c r="E43" s="2">
        <f>VLOOKUP(B43,مواد_اولیه!A:D,3,0)</f>
        <v>23000</v>
      </c>
      <c r="F43" s="2">
        <f>C43*E43</f>
        <v>23000</v>
      </c>
    </row>
    <row r="44" spans="1:6" x14ac:dyDescent="0.2">
      <c r="A44" t="s">
        <v>27</v>
      </c>
      <c r="B44" t="s">
        <v>7</v>
      </c>
      <c r="C44">
        <v>0.5</v>
      </c>
      <c r="D44" t="s">
        <v>8</v>
      </c>
      <c r="E44" s="2">
        <f>VLOOKUP(B44,مواد_اولیه!A:D,3,0)</f>
        <v>20000</v>
      </c>
      <c r="F44" s="2">
        <f>C44*E44</f>
        <v>10000</v>
      </c>
    </row>
    <row r="45" spans="1:6" x14ac:dyDescent="0.2">
      <c r="A45" t="s">
        <v>27</v>
      </c>
      <c r="B45" t="s">
        <v>25</v>
      </c>
      <c r="C45">
        <v>7.0000000000000007E-2</v>
      </c>
      <c r="D45" t="s">
        <v>6</v>
      </c>
      <c r="E45" s="2">
        <f>VLOOKUP(B45,مواد_اولیه!A:D,3,0)</f>
        <v>200000</v>
      </c>
      <c r="F45" s="2">
        <f>C45*E45</f>
        <v>14000.000000000002</v>
      </c>
    </row>
    <row r="46" spans="1:6" x14ac:dyDescent="0.2">
      <c r="A46" t="s">
        <v>27</v>
      </c>
      <c r="B46" t="s">
        <v>23</v>
      </c>
      <c r="C46">
        <v>0.06</v>
      </c>
      <c r="D46" t="s">
        <v>6</v>
      </c>
      <c r="E46" s="2">
        <f>VLOOKUP(B46,مواد_اولیه!A:D,3,0)</f>
        <v>700000</v>
      </c>
      <c r="F46" s="2">
        <f>C46*E46</f>
        <v>42000</v>
      </c>
    </row>
    <row r="48" spans="1:6" x14ac:dyDescent="0.2">
      <c r="A48" t="s">
        <v>28</v>
      </c>
      <c r="B48" t="s">
        <v>4</v>
      </c>
      <c r="C48">
        <v>1</v>
      </c>
      <c r="D48" t="s">
        <v>5</v>
      </c>
      <c r="E48" s="2">
        <f>VLOOKUP(B48,مواد_اولیه!A:D,3,0)</f>
        <v>23000</v>
      </c>
      <c r="F48" s="2">
        <f>C48*E48</f>
        <v>23000</v>
      </c>
    </row>
    <row r="49" spans="1:6" x14ac:dyDescent="0.2">
      <c r="A49" t="s">
        <v>28</v>
      </c>
      <c r="B49" t="s">
        <v>7</v>
      </c>
      <c r="C49">
        <v>0.5</v>
      </c>
      <c r="D49" t="s">
        <v>8</v>
      </c>
      <c r="E49" s="2">
        <f>VLOOKUP(B49,مواد_اولیه!A:D,3,0)</f>
        <v>20000</v>
      </c>
      <c r="F49" s="2">
        <f>C49*E49</f>
        <v>10000</v>
      </c>
    </row>
    <row r="50" spans="1:6" x14ac:dyDescent="0.2">
      <c r="A50" t="s">
        <v>28</v>
      </c>
      <c r="B50" t="s">
        <v>25</v>
      </c>
      <c r="C50">
        <v>7.0000000000000007E-2</v>
      </c>
      <c r="D50" t="s">
        <v>6</v>
      </c>
      <c r="E50" s="2">
        <f>VLOOKUP(B50,مواد_اولیه!A:D,3,0)</f>
        <v>200000</v>
      </c>
      <c r="F50" s="2">
        <f>C50*E50</f>
        <v>14000.000000000002</v>
      </c>
    </row>
    <row r="51" spans="1:6" x14ac:dyDescent="0.2">
      <c r="A51" t="s">
        <v>28</v>
      </c>
      <c r="B51" t="s">
        <v>29</v>
      </c>
      <c r="C51">
        <v>1.5</v>
      </c>
      <c r="D51" t="s">
        <v>5</v>
      </c>
      <c r="E51" s="2">
        <f>VLOOKUP(B51,مواد_اولیه!A:D,3,0)</f>
        <v>28000</v>
      </c>
      <c r="F51" s="2">
        <f>C51*E51</f>
        <v>42000</v>
      </c>
    </row>
    <row r="52" spans="1:6" x14ac:dyDescent="0.2">
      <c r="A52" t="s">
        <v>28</v>
      </c>
      <c r="B52" t="s">
        <v>22</v>
      </c>
      <c r="C52">
        <v>6.3E-2</v>
      </c>
      <c r="D52" t="s">
        <v>6</v>
      </c>
      <c r="E52" s="2">
        <f>VLOOKUP(B52,مواد_اولیه!A:D,3,0)</f>
        <v>100000</v>
      </c>
      <c r="F52" s="2">
        <f>C52*E52</f>
        <v>6300</v>
      </c>
    </row>
    <row r="53" spans="1:6" x14ac:dyDescent="0.2">
      <c r="A53" t="s">
        <v>28</v>
      </c>
      <c r="B53" t="s">
        <v>30</v>
      </c>
      <c r="C53">
        <v>0.02</v>
      </c>
      <c r="D53" t="s">
        <v>6</v>
      </c>
      <c r="E53" s="2">
        <f>VLOOKUP(B53,مواد_اولیه!A:D,3,0)</f>
        <v>400000</v>
      </c>
      <c r="F53" s="2">
        <f>C53*E53</f>
        <v>8000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tabSelected="1" workbookViewId="0">
      <selection activeCell="N6" sqref="N6"/>
    </sheetView>
  </sheetViews>
  <sheetFormatPr defaultRowHeight="14.25" x14ac:dyDescent="0.2"/>
  <cols>
    <col min="1" max="1" width="17" customWidth="1"/>
    <col min="2" max="2" width="18.25" style="2" customWidth="1"/>
    <col min="3" max="3" width="12.75" style="2" customWidth="1"/>
    <col min="4" max="4" width="15.375" style="2" customWidth="1"/>
    <col min="5" max="5" width="14.875" style="3" customWidth="1"/>
    <col min="6" max="6" width="19.5" style="2" customWidth="1"/>
    <col min="7" max="7" width="14.125" style="2" customWidth="1"/>
    <col min="8" max="8" width="15.75" style="2" customWidth="1"/>
    <col min="9" max="9" width="13.875" style="2" customWidth="1"/>
    <col min="10" max="11" width="15" customWidth="1"/>
    <col min="12" max="12" width="18.125" customWidth="1"/>
    <col min="13" max="13" width="14.375" customWidth="1"/>
  </cols>
  <sheetData>
    <row r="1" spans="1:13" x14ac:dyDescent="0.2">
      <c r="A1" t="s">
        <v>9</v>
      </c>
      <c r="B1" s="2" t="s">
        <v>16</v>
      </c>
      <c r="C1" s="2" t="s">
        <v>17</v>
      </c>
      <c r="D1" s="2" t="s">
        <v>18</v>
      </c>
      <c r="E1" s="3" t="s">
        <v>19</v>
      </c>
      <c r="F1" s="2" t="s">
        <v>33</v>
      </c>
      <c r="H1" s="2" t="s">
        <v>31</v>
      </c>
      <c r="J1" s="2" t="s">
        <v>34</v>
      </c>
      <c r="K1" s="2" t="s">
        <v>42</v>
      </c>
      <c r="L1" s="2" t="s">
        <v>40</v>
      </c>
      <c r="M1" s="2" t="s">
        <v>41</v>
      </c>
    </row>
    <row r="2" spans="1:13" x14ac:dyDescent="0.2">
      <c r="A2" t="s">
        <v>32</v>
      </c>
      <c r="B2" s="2">
        <f>SUMIF(رسپی_ساندویچ‌ها!A:A,A2,رسپی_ساندویچ‌ها!F:F)</f>
        <v>99300</v>
      </c>
      <c r="C2" s="2">
        <v>18000</v>
      </c>
      <c r="D2" s="2">
        <v>0</v>
      </c>
      <c r="E2" s="3">
        <f>B2+C2+D2</f>
        <v>117300</v>
      </c>
      <c r="F2" s="2">
        <f>E2+32000</f>
        <v>149300</v>
      </c>
      <c r="G2" s="2">
        <v>148500</v>
      </c>
      <c r="H2" s="2">
        <f>F2*1.3</f>
        <v>194090</v>
      </c>
      <c r="I2" s="2">
        <v>208000</v>
      </c>
      <c r="J2">
        <f>(I2-G2)/I2*100</f>
        <v>28.60576923076923</v>
      </c>
      <c r="K2" s="2">
        <f>I2-G2</f>
        <v>59500</v>
      </c>
      <c r="L2">
        <f>(I2-G2)/G2*100</f>
        <v>40.067340067340069</v>
      </c>
      <c r="M2" s="2">
        <f>G2-E2</f>
        <v>31200</v>
      </c>
    </row>
    <row r="3" spans="1:13" x14ac:dyDescent="0.2">
      <c r="A3" t="s">
        <v>35</v>
      </c>
      <c r="B3" s="2">
        <f>SUMIF(رسپی_ساندویچ‌ها!A:A,A3,رسپی_ساندویچ‌ها!F:F)</f>
        <v>111000</v>
      </c>
      <c r="C3" s="2">
        <v>18000</v>
      </c>
      <c r="D3" s="2">
        <v>0</v>
      </c>
      <c r="E3" s="3">
        <f t="shared" ref="E3:E5" si="0">B3+C3+D3</f>
        <v>129000</v>
      </c>
      <c r="F3" s="2">
        <f t="shared" ref="F3:F5" si="1">E3+32000</f>
        <v>161000</v>
      </c>
      <c r="G3" s="2">
        <v>163500</v>
      </c>
      <c r="H3" s="2">
        <f t="shared" ref="H3:H5" si="2">F3*1.3</f>
        <v>209300</v>
      </c>
      <c r="I3" s="2">
        <v>233000</v>
      </c>
      <c r="J3">
        <f t="shared" ref="J3:J5" si="3">(I3-G3)/I3*100</f>
        <v>29.828326180257509</v>
      </c>
      <c r="K3" s="2">
        <f t="shared" ref="K3:K5" si="4">I3-G3</f>
        <v>69500</v>
      </c>
      <c r="L3">
        <f t="shared" ref="L3:L5" si="5">(I3-G3)/G3*100</f>
        <v>42.507645259938833</v>
      </c>
      <c r="M3" s="2">
        <f t="shared" ref="M3:M5" si="6">G3-E3</f>
        <v>34500</v>
      </c>
    </row>
    <row r="4" spans="1:13" x14ac:dyDescent="0.2">
      <c r="A4" t="s">
        <v>36</v>
      </c>
      <c r="B4" s="2">
        <f>SUMIF(رسپی_ساندویچ‌ها!A:A,A4,رسپی_ساندویچ‌ها!F:F)</f>
        <v>95000</v>
      </c>
      <c r="C4" s="2">
        <v>18000</v>
      </c>
      <c r="D4" s="2">
        <v>0</v>
      </c>
      <c r="E4" s="3">
        <f t="shared" si="0"/>
        <v>113000</v>
      </c>
      <c r="F4" s="2">
        <f t="shared" si="1"/>
        <v>145000</v>
      </c>
      <c r="G4" s="2">
        <v>148500</v>
      </c>
      <c r="H4" s="2">
        <f t="shared" si="2"/>
        <v>188500</v>
      </c>
      <c r="I4" s="2">
        <v>208000</v>
      </c>
      <c r="J4">
        <f t="shared" si="3"/>
        <v>28.60576923076923</v>
      </c>
      <c r="K4" s="2">
        <f t="shared" si="4"/>
        <v>59500</v>
      </c>
      <c r="L4">
        <f t="shared" si="5"/>
        <v>40.067340067340069</v>
      </c>
      <c r="M4" s="2">
        <f t="shared" si="6"/>
        <v>35500</v>
      </c>
    </row>
    <row r="5" spans="1:13" x14ac:dyDescent="0.2">
      <c r="A5" t="s">
        <v>37</v>
      </c>
      <c r="B5" s="2">
        <f>SUMIF(رسپی_ساندویچ‌ها!A:A,A5,رسپی_ساندویچ‌ها!F:F)</f>
        <v>98000</v>
      </c>
      <c r="C5" s="2">
        <v>18000</v>
      </c>
      <c r="D5" s="2">
        <v>0</v>
      </c>
      <c r="E5" s="3">
        <f t="shared" si="0"/>
        <v>116000</v>
      </c>
      <c r="F5" s="2">
        <f t="shared" si="1"/>
        <v>148000</v>
      </c>
      <c r="G5" s="2">
        <v>148500</v>
      </c>
      <c r="H5" s="2">
        <f t="shared" si="2"/>
        <v>192400</v>
      </c>
      <c r="I5" s="2">
        <v>208000</v>
      </c>
      <c r="J5">
        <f t="shared" si="3"/>
        <v>28.60576923076923</v>
      </c>
      <c r="K5" s="2">
        <f t="shared" si="4"/>
        <v>59500</v>
      </c>
      <c r="L5">
        <f t="shared" si="5"/>
        <v>40.067340067340069</v>
      </c>
      <c r="M5" s="2">
        <f t="shared" si="6"/>
        <v>32500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مواد_اولیه</vt:lpstr>
      <vt:lpstr>رسپی_ساندویچ‌ها</vt:lpstr>
      <vt:lpstr>گزارش_قیمت_تمام_شده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Novin</cp:lastModifiedBy>
  <dcterms:created xsi:type="dcterms:W3CDTF">2026-04-13T04:33:27Z</dcterms:created>
  <dcterms:modified xsi:type="dcterms:W3CDTF">2026-05-09T19:52:02Z</dcterms:modified>
</cp:coreProperties>
</file>